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35" windowWidth="15600" windowHeight="6375" tabRatio="601"/>
  </bookViews>
  <sheets>
    <sheet name="Dettaglio spesa" sheetId="1" r:id="rId1"/>
    <sheet name="Importo contrattuale" sheetId="2" r:id="rId2"/>
  </sheets>
  <definedNames>
    <definedName name="_xlnm.Print_Area" localSheetId="0">'Dettaglio spesa'!$A$35:$C$64</definedName>
    <definedName name="_xlnm.Print_Area" localSheetId="1">'Importo contrattuale'!$A$1:$D$28</definedName>
  </definedNames>
  <calcPr calcId="145621" concurrentCalc="0"/>
</workbook>
</file>

<file path=xl/calcChain.xml><?xml version="1.0" encoding="utf-8"?>
<calcChain xmlns="http://schemas.openxmlformats.org/spreadsheetml/2006/main">
  <c r="B53" i="1" l="1"/>
  <c r="C53" i="1"/>
  <c r="C56" i="1"/>
  <c r="C57" i="1"/>
  <c r="B56" i="1"/>
  <c r="B57" i="1"/>
  <c r="D24" i="2"/>
  <c r="C23" i="2"/>
  <c r="D23" i="2"/>
  <c r="C24" i="2"/>
  <c r="D26" i="1"/>
  <c r="B41" i="1"/>
  <c r="C22" i="2"/>
  <c r="D22" i="2"/>
  <c r="C21" i="2"/>
  <c r="D21" i="2"/>
  <c r="C20" i="2"/>
  <c r="D20" i="2"/>
  <c r="C19" i="2"/>
  <c r="D19" i="2"/>
  <c r="C18" i="2"/>
  <c r="D18" i="2"/>
  <c r="C17" i="2"/>
  <c r="D17" i="2"/>
  <c r="C16" i="2"/>
  <c r="D16" i="2"/>
  <c r="C15" i="2"/>
  <c r="D15" i="2"/>
  <c r="C14" i="2"/>
  <c r="D14" i="2"/>
  <c r="C13" i="2"/>
  <c r="D13" i="2"/>
  <c r="C12" i="2"/>
  <c r="D12" i="2"/>
  <c r="D25" i="2"/>
  <c r="B40" i="1"/>
  <c r="B39" i="1"/>
  <c r="B38" i="1"/>
  <c r="C42" i="1"/>
  <c r="B42" i="1"/>
</calcChain>
</file>

<file path=xl/sharedStrings.xml><?xml version="1.0" encoding="utf-8"?>
<sst xmlns="http://schemas.openxmlformats.org/spreadsheetml/2006/main" count="88" uniqueCount="67">
  <si>
    <t>TIPOLOGIA DI SERVIZIO</t>
  </si>
  <si>
    <t>SB11 - Servizio Base Gruppi</t>
  </si>
  <si>
    <t>TRANSAZIONI ANNUE STIMATE</t>
  </si>
  <si>
    <t>SB3 - Servizio Base Emergenze con modalità on-line per Viaggiatori semplice</t>
  </si>
  <si>
    <t>SB3 - Servizio Base Emergenze con modalità off-line per Viaggiatori semplice</t>
  </si>
  <si>
    <t>SB1 - Servizio Base Standard con modalità off-line per Viaggiatore Top/Alias</t>
  </si>
  <si>
    <t>SB2 - Servizio Base Urgente con modalità on-line per Viaggiatore Top/Alias</t>
  </si>
  <si>
    <t>SB2 - Servizio Base Urgente con modalità off-line per Viaggiatore Top/Alias</t>
  </si>
  <si>
    <t>SB3 - Servizio Base Emergenze con modalità on-line per Viaggiatore Top/Alias</t>
  </si>
  <si>
    <t>SB3 - Servizio Base Emergenze con modalità off-line per Viaggiatore Top/Alias</t>
  </si>
  <si>
    <t>SB1 - Servizio Base Standard con modalità on-line per Viaggiatore semplice</t>
  </si>
  <si>
    <t>SB1 - Servizio Base Standard con modalità off-line per Viaggiatore semplice</t>
  </si>
  <si>
    <t>SB2 - Servizio Base Urgente con modalità on-line per Viaggiatore semplice</t>
  </si>
  <si>
    <t>SB2 - Servizio Base Urgente con modalità off-line per Viaggiatore semplice</t>
  </si>
  <si>
    <t>SB1 - Servizio Base Standard con modalità on-line per Viaggiatore Top/Alias</t>
  </si>
  <si>
    <t>TABELLA 1</t>
  </si>
  <si>
    <t>TIPOLOGIA DI SERVIZI BASE E DI SERVIZI OPZIONALI</t>
  </si>
  <si>
    <t>MODALITA’ DI ACCESSO</t>
  </si>
  <si>
    <t>FABBISOGNO ANNUO STIMATO TRANSAZIONI</t>
  </si>
  <si>
    <t>Online</t>
  </si>
  <si>
    <t>Offline</t>
  </si>
  <si>
    <t xml:space="preserve">TOTALE FABBISOGNO ANNUO STIMATO DI TRANSAZIONI </t>
  </si>
  <si>
    <t>TIPO DI VIAGGIATORE</t>
  </si>
  <si>
    <t>Semplice</t>
  </si>
  <si>
    <t>Top/Alias</t>
  </si>
  <si>
    <t>TABELLA 2</t>
  </si>
  <si>
    <t>TOTALE</t>
  </si>
  <si>
    <t>TABELLA 3</t>
  </si>
  <si>
    <t>SPESA ANNUA STIMATA AEREA INTERNAZIONALE E INTERCONTINENTALE</t>
  </si>
  <si>
    <t>TIPOLOGIA SPESA AEREA</t>
  </si>
  <si>
    <t>% VOLUMI PER TIPOLOGIA DI CLASSE TARIFFARIA</t>
  </si>
  <si>
    <t>BUSINESS</t>
  </si>
  <si>
    <t>ECONOMY</t>
  </si>
  <si>
    <t>Spesa aerea Internazionale</t>
  </si>
  <si>
    <t>Spesa area Intercontinentale</t>
  </si>
  <si>
    <t>TABELLA 3.1</t>
  </si>
  <si>
    <t>IMPORTO STIMATO MASSIMO</t>
  </si>
  <si>
    <t>TOTALE PER TRASPORTO</t>
  </si>
  <si>
    <t>TOTALE PER ALLOGGIO</t>
  </si>
  <si>
    <t>TOTALE PER TRASPORTO E PER ALLOGGIO</t>
  </si>
  <si>
    <t>SPESA ANNUA STIMATA</t>
  </si>
  <si>
    <t>SB1 - Servizio Standard</t>
  </si>
  <si>
    <t>SB2 - Servizio Urgente</t>
  </si>
  <si>
    <t>SB3 - Servizio Emergenze</t>
  </si>
  <si>
    <t>SB11 - Servizio Gruppi</t>
  </si>
  <si>
    <t>SB5 - Servizio Rimborsi</t>
  </si>
  <si>
    <t>IMPORTO TOTALE ORDINATIVO DI FORNITURA (IMPORTO CONTRATTUALE)</t>
  </si>
  <si>
    <t>IMPORTO CONTRATTUALE</t>
  </si>
  <si>
    <t>TRANSACTION FEE/MANAGEMENT FEE/PREZZO/CANONE MENSILE/SCONTO</t>
  </si>
  <si>
    <t>Dettaglio spesa per trasferte di lavoro</t>
  </si>
  <si>
    <r>
      <t>SB3 - Servizio Emergenze</t>
    </r>
    <r>
      <rPr>
        <i/>
        <sz val="9"/>
        <rFont val="Verdana"/>
        <family val="2"/>
      </rPr>
      <t/>
    </r>
  </si>
  <si>
    <t>Aereo nazionale</t>
  </si>
  <si>
    <t>Aereo internazionale</t>
  </si>
  <si>
    <t>Aereo intercontinentale</t>
  </si>
  <si>
    <t>TIPOLOGIA DI VETTORE</t>
  </si>
  <si>
    <t>Treno</t>
  </si>
  <si>
    <t>Nave</t>
  </si>
  <si>
    <t>Veicoli a noleggio</t>
  </si>
  <si>
    <t>Albergo nazionale</t>
  </si>
  <si>
    <t>Albergo internazionale/intercontinentale</t>
  </si>
  <si>
    <t>SPESA ANNUA STIMATA PER TRASPORTO/ALLOGGIO DISTINTA PER TIPOLOGIA DI VETTORE/STRUTTURA</t>
  </si>
  <si>
    <t>FABBISOGNO ANNUO STIMATO TRANSAZIONI/NUMERO GIORNATE-UOMO/IMPORTI DI SPESA</t>
  </si>
  <si>
    <t>Gestione integrata delle trasferte 3 - Lotto n. 1</t>
  </si>
  <si>
    <t>Importo contrattuale</t>
  </si>
  <si>
    <t>SPESA ANNUA STIMATA PER SERVIZI DI AGENZIA DI VIAGGIO PER TIPOLOGIA DI SERVIZIO BASE E OPZIONALE RICHIESTO</t>
  </si>
  <si>
    <t>DURATA CONTRATTUALE in mesi</t>
  </si>
  <si>
    <t>FABBISOGNO ANNUO STIMATO TRANSAZIONI PER SERVIZI BASE ,                                         OPZIONALI E MODALITA’ DI ACCESSO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</si>
</sst>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&quot;€&quot;\ #,##0.00"/>
  </numFmts>
  <fonts count="2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name val="Verdana"/>
      <family val="2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20"/>
      <color rgb="FFFFFFFF"/>
      <name val="Calibri"/>
      <family val="2"/>
      <scheme val="minor"/>
    </font>
    <font>
      <b/>
      <sz val="14"/>
      <color rgb="FF821B4C"/>
      <name val="Calibri"/>
      <family val="2"/>
      <scheme val="minor"/>
    </font>
    <font>
      <b/>
      <sz val="14"/>
      <color rgb="FF534D49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0"/>
      <name val="Calibri"/>
      <family val="2"/>
      <scheme val="minor"/>
    </font>
    <font>
      <sz val="10"/>
      <color indexed="8"/>
      <name val="MS Sans Serif"/>
      <family val="2"/>
    </font>
    <font>
      <b/>
      <sz val="16"/>
      <color rgb="FFFFFFFF"/>
      <name val="Calibri"/>
      <family val="2"/>
      <scheme val="minor"/>
    </font>
    <font>
      <b/>
      <sz val="18"/>
      <color rgb="FFFFFFF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21B4C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/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thin">
        <color indexed="64"/>
      </left>
      <right style="thin">
        <color indexed="64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</borders>
  <cellStyleXfs count="2">
    <xf numFmtId="0" fontId="0" fillId="0" borderId="0"/>
    <xf numFmtId="0" fontId="19" fillId="0" borderId="0"/>
  </cellStyleXfs>
  <cellXfs count="8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0" fontId="0" fillId="0" borderId="0" xfId="0" applyFont="1" applyFill="1"/>
    <xf numFmtId="0" fontId="4" fillId="3" borderId="0" xfId="0" applyFont="1" applyFill="1" applyBorder="1" applyAlignment="1">
      <alignment vertical="center"/>
    </xf>
    <xf numFmtId="0" fontId="5" fillId="0" borderId="0" xfId="0" applyFont="1"/>
    <xf numFmtId="3" fontId="8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/>
    <xf numFmtId="0" fontId="7" fillId="0" borderId="1" xfId="0" applyFont="1" applyBorder="1" applyAlignment="1">
      <alignment horizontal="justify" vertical="center" wrapText="1"/>
    </xf>
    <xf numFmtId="166" fontId="8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5" fillId="0" borderId="0" xfId="0" applyFont="1" applyBorder="1"/>
    <xf numFmtId="0" fontId="5" fillId="3" borderId="0" xfId="0" applyFont="1" applyFill="1" applyBorder="1"/>
    <xf numFmtId="3" fontId="8" fillId="7" borderId="1" xfId="0" applyNumberFormat="1" applyFont="1" applyFill="1" applyBorder="1" applyAlignment="1" applyProtection="1">
      <alignment horizontal="center" vertical="center"/>
      <protection locked="0"/>
    </xf>
    <xf numFmtId="0" fontId="5" fillId="7" borderId="0" xfId="0" applyFont="1" applyFill="1" applyBorder="1"/>
    <xf numFmtId="0" fontId="9" fillId="0" borderId="0" xfId="0" applyFont="1" applyFill="1"/>
    <xf numFmtId="0" fontId="7" fillId="7" borderId="1" xfId="0" applyFont="1" applyFill="1" applyBorder="1" applyAlignment="1">
      <alignment horizontal="justify" vertical="center" wrapText="1"/>
    </xf>
    <xf numFmtId="166" fontId="8" fillId="7" borderId="1" xfId="0" applyNumberFormat="1" applyFont="1" applyFill="1" applyBorder="1" applyAlignment="1" applyProtection="1">
      <alignment horizontal="center" vertical="center"/>
      <protection locked="0"/>
    </xf>
    <xf numFmtId="0" fontId="11" fillId="8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>
      <alignment horizontal="center" vertical="center" wrapText="1"/>
    </xf>
    <xf numFmtId="3" fontId="15" fillId="7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 applyProtection="1">
      <alignment horizontal="center" vertical="center"/>
      <protection locked="0"/>
    </xf>
    <xf numFmtId="166" fontId="15" fillId="2" borderId="9" xfId="0" applyNumberFormat="1" applyFont="1" applyFill="1" applyBorder="1" applyAlignment="1" applyProtection="1">
      <alignment horizontal="center" vertical="center"/>
      <protection locked="0"/>
    </xf>
    <xf numFmtId="166" fontId="15" fillId="7" borderId="9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justify" vertical="center"/>
    </xf>
    <xf numFmtId="166" fontId="15" fillId="2" borderId="1" xfId="0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>
      <alignment horizontal="justify" vertical="center"/>
    </xf>
    <xf numFmtId="166" fontId="15" fillId="7" borderId="1" xfId="0" applyNumberFormat="1" applyFont="1" applyFill="1" applyBorder="1" applyAlignment="1" applyProtection="1">
      <alignment horizontal="center" vertical="center"/>
      <protection locked="0"/>
    </xf>
    <xf numFmtId="166" fontId="16" fillId="4" borderId="1" xfId="0" applyNumberFormat="1" applyFont="1" applyFill="1" applyBorder="1" applyAlignment="1" applyProtection="1">
      <alignment horizontal="center" vertical="center"/>
      <protection locked="0"/>
    </xf>
    <xf numFmtId="3" fontId="16" fillId="4" borderId="1" xfId="0" applyNumberFormat="1" applyFont="1" applyFill="1" applyBorder="1" applyAlignment="1" applyProtection="1">
      <alignment horizontal="center" vertical="center"/>
      <protection locked="0"/>
    </xf>
    <xf numFmtId="0" fontId="17" fillId="2" borderId="1" xfId="0" applyFont="1" applyFill="1" applyBorder="1" applyAlignment="1">
      <alignment horizontal="justify" vertical="center" wrapText="1"/>
    </xf>
    <xf numFmtId="10" fontId="15" fillId="3" borderId="1" xfId="0" applyNumberFormat="1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justify" vertical="center" wrapText="1"/>
    </xf>
    <xf numFmtId="10" fontId="15" fillId="7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1" fillId="7" borderId="1" xfId="0" applyFont="1" applyFill="1" applyBorder="1" applyAlignment="1">
      <alignment horizontal="justify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3" fontId="15" fillId="7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0" fontId="1" fillId="7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0" fillId="0" borderId="0" xfId="0" applyFill="1"/>
    <xf numFmtId="166" fontId="15" fillId="2" borderId="0" xfId="0" applyNumberFormat="1" applyFont="1" applyFill="1" applyBorder="1" applyAlignment="1" applyProtection="1">
      <alignment horizontal="center" vertical="center"/>
      <protection locked="0"/>
    </xf>
    <xf numFmtId="165" fontId="1" fillId="0" borderId="1" xfId="0" applyNumberFormat="1" applyFont="1" applyBorder="1" applyAlignment="1">
      <alignment horizontal="center" vertical="center"/>
    </xf>
    <xf numFmtId="165" fontId="1" fillId="7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166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>
      <alignment horizontal="justify" vertical="center"/>
    </xf>
    <xf numFmtId="0" fontId="6" fillId="9" borderId="1" xfId="0" applyFont="1" applyFill="1" applyBorder="1" applyAlignment="1">
      <alignment horizontal="justify" vertical="center"/>
    </xf>
    <xf numFmtId="3" fontId="6" fillId="9" borderId="1" xfId="0" applyNumberFormat="1" applyFont="1" applyFill="1" applyBorder="1" applyAlignment="1" applyProtection="1">
      <alignment horizontal="center" vertical="center"/>
      <protection locked="0"/>
    </xf>
    <xf numFmtId="166" fontId="6" fillId="9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0" xfId="0" applyNumberFormat="1" applyFont="1"/>
    <xf numFmtId="0" fontId="18" fillId="0" borderId="0" xfId="0" applyFont="1" applyAlignment="1">
      <alignment horizontal="left" vertical="center" wrapText="1"/>
    </xf>
    <xf numFmtId="0" fontId="12" fillId="8" borderId="11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21" fillId="8" borderId="11" xfId="0" applyFont="1" applyFill="1" applyBorder="1" applyAlignment="1">
      <alignment horizontal="center" vertical="center" wrapText="1"/>
    </xf>
    <xf numFmtId="0" fontId="21" fillId="8" borderId="12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0" fontId="11" fillId="8" borderId="16" xfId="0" applyFont="1" applyFill="1" applyBorder="1" applyAlignment="1">
      <alignment horizontal="center" vertical="center" wrapText="1"/>
    </xf>
    <xf numFmtId="0" fontId="11" fillId="8" borderId="11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0" fontId="20" fillId="8" borderId="11" xfId="0" applyFont="1" applyFill="1" applyBorder="1" applyAlignment="1">
      <alignment horizontal="center" vertical="center" wrapText="1"/>
    </xf>
    <xf numFmtId="0" fontId="20" fillId="8" borderId="12" xfId="0" applyFont="1" applyFill="1" applyBorder="1" applyAlignment="1">
      <alignment horizontal="center" vertical="center" wrapText="1"/>
    </xf>
    <xf numFmtId="0" fontId="20" fillId="8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3" fontId="15" fillId="0" borderId="5" xfId="0" applyNumberFormat="1" applyFont="1" applyBorder="1" applyAlignment="1">
      <alignment horizontal="center" vertical="center"/>
    </xf>
  </cellXfs>
  <cellStyles count="2">
    <cellStyle name="Normal_BD Personal" xfId="1"/>
    <cellStyle name="Normale" xfId="0" builtinId="0"/>
  </cellStyles>
  <dxfs count="0"/>
  <tableStyles count="0" defaultTableStyle="TableStyleMedium2" defaultPivotStyle="PivotStyleLight16"/>
  <colors>
    <mruColors>
      <color rgb="FF821B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4177506</xdr:colOff>
      <xdr:row>2</xdr:row>
      <xdr:rowOff>33072</xdr:rowOff>
    </xdr:from>
    <xdr:to>
      <xdr:col>2</xdr:col>
      <xdr:colOff>555499</xdr:colOff>
      <xdr:row>3</xdr:row>
      <xdr:rowOff>185472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7506" y="356922"/>
          <a:ext cx="2273968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3453606</xdr:colOff>
      <xdr:row>0</xdr:row>
      <xdr:rowOff>137847</xdr:rowOff>
    </xdr:from>
    <xdr:to>
      <xdr:col>1</xdr:col>
      <xdr:colOff>926974</xdr:colOff>
      <xdr:row>2</xdr:row>
      <xdr:rowOff>99747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3606" y="137847"/>
          <a:ext cx="2273968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70"/>
  <sheetViews>
    <sheetView tabSelected="1" zoomScaleNormal="100" workbookViewId="0"/>
  </sheetViews>
  <sheetFormatPr defaultRowHeight="12.75" x14ac:dyDescent="0.2"/>
  <cols>
    <col min="1" max="1" width="61.140625" style="5" customWidth="1"/>
    <col min="2" max="3" width="25.7109375" style="5" customWidth="1"/>
    <col min="4" max="4" width="32.140625" style="5" customWidth="1"/>
    <col min="5" max="5" width="23.85546875" style="12" customWidth="1"/>
    <col min="6" max="6" width="141.42578125" style="5" customWidth="1"/>
    <col min="7" max="7" width="9.140625" style="7"/>
    <col min="8" max="9" width="10.7109375" style="7" bestFit="1" customWidth="1"/>
    <col min="10" max="16384" width="9.140625" style="7"/>
  </cols>
  <sheetData>
    <row r="3" spans="1:6" customFormat="1" ht="15" x14ac:dyDescent="0.25"/>
    <row r="4" spans="1:6" customFormat="1" ht="15" x14ac:dyDescent="0.25"/>
    <row r="6" spans="1:6" customFormat="1" ht="18.75" x14ac:dyDescent="0.25">
      <c r="A6" s="19" t="s">
        <v>62</v>
      </c>
    </row>
    <row r="7" spans="1:6" customFormat="1" ht="18.75" x14ac:dyDescent="0.25">
      <c r="A7" s="20" t="s">
        <v>49</v>
      </c>
    </row>
    <row r="8" spans="1:6" customFormat="1" ht="15.75" thickBot="1" x14ac:dyDescent="0.3"/>
    <row r="9" spans="1:6" ht="27" thickBot="1" x14ac:dyDescent="0.25">
      <c r="A9" s="65" t="s">
        <v>15</v>
      </c>
      <c r="B9" s="66"/>
      <c r="C9" s="66"/>
      <c r="D9" s="67"/>
      <c r="E9" s="11"/>
      <c r="F9" s="81"/>
    </row>
    <row r="10" spans="1:6" ht="57.75" customHeight="1" thickBot="1" x14ac:dyDescent="0.25">
      <c r="A10" s="65" t="s">
        <v>66</v>
      </c>
      <c r="B10" s="66"/>
      <c r="C10" s="66"/>
      <c r="D10" s="67"/>
      <c r="E10" s="11"/>
      <c r="F10" s="82"/>
    </row>
    <row r="11" spans="1:6" s="15" customFormat="1" ht="39.75" customHeight="1" thickBot="1" x14ac:dyDescent="0.3">
      <c r="A11" s="18" t="s">
        <v>16</v>
      </c>
      <c r="B11" s="18" t="s">
        <v>17</v>
      </c>
      <c r="C11" s="18" t="s">
        <v>22</v>
      </c>
      <c r="D11" s="18" t="s">
        <v>18</v>
      </c>
      <c r="E11" s="11"/>
      <c r="F11" s="82"/>
    </row>
    <row r="12" spans="1:6" ht="15" x14ac:dyDescent="0.2">
      <c r="A12" s="78" t="s">
        <v>41</v>
      </c>
      <c r="B12" s="86" t="s">
        <v>19</v>
      </c>
      <c r="C12" s="21" t="s">
        <v>23</v>
      </c>
      <c r="D12" s="22">
        <v>500</v>
      </c>
      <c r="E12" s="11"/>
      <c r="F12" s="30"/>
    </row>
    <row r="13" spans="1:6" ht="15" x14ac:dyDescent="0.2">
      <c r="A13" s="79"/>
      <c r="B13" s="80"/>
      <c r="C13" s="23" t="s">
        <v>24</v>
      </c>
      <c r="D13" s="24">
        <v>15</v>
      </c>
      <c r="E13" s="14"/>
      <c r="F13" s="31"/>
    </row>
    <row r="14" spans="1:6" ht="15" x14ac:dyDescent="0.2">
      <c r="A14" s="79"/>
      <c r="B14" s="78" t="s">
        <v>20</v>
      </c>
      <c r="C14" s="21" t="s">
        <v>23</v>
      </c>
      <c r="D14" s="22">
        <v>1700</v>
      </c>
      <c r="E14" s="11"/>
      <c r="F14" s="30"/>
    </row>
    <row r="15" spans="1:6" ht="15" x14ac:dyDescent="0.2">
      <c r="A15" s="80"/>
      <c r="B15" s="80"/>
      <c r="C15" s="23" t="s">
        <v>24</v>
      </c>
      <c r="D15" s="24">
        <v>20</v>
      </c>
      <c r="E15" s="14"/>
      <c r="F15" s="31"/>
    </row>
    <row r="16" spans="1:6" ht="15" x14ac:dyDescent="0.2">
      <c r="A16" s="78" t="s">
        <v>42</v>
      </c>
      <c r="B16" s="78" t="s">
        <v>19</v>
      </c>
      <c r="C16" s="21" t="s">
        <v>23</v>
      </c>
      <c r="D16" s="22">
        <v>180</v>
      </c>
      <c r="E16" s="11"/>
      <c r="F16" s="30"/>
    </row>
    <row r="17" spans="1:6" ht="15" x14ac:dyDescent="0.2">
      <c r="A17" s="79"/>
      <c r="B17" s="80"/>
      <c r="C17" s="23" t="s">
        <v>24</v>
      </c>
      <c r="D17" s="24">
        <v>5</v>
      </c>
      <c r="E17" s="14"/>
      <c r="F17" s="31"/>
    </row>
    <row r="18" spans="1:6" ht="15" x14ac:dyDescent="0.2">
      <c r="A18" s="79"/>
      <c r="B18" s="78" t="s">
        <v>20</v>
      </c>
      <c r="C18" s="21" t="s">
        <v>23</v>
      </c>
      <c r="D18" s="22">
        <v>600</v>
      </c>
      <c r="E18" s="11"/>
      <c r="F18" s="30"/>
    </row>
    <row r="19" spans="1:6" ht="15" x14ac:dyDescent="0.2">
      <c r="A19" s="80"/>
      <c r="B19" s="80"/>
      <c r="C19" s="23" t="s">
        <v>24</v>
      </c>
      <c r="D19" s="24">
        <v>15</v>
      </c>
      <c r="E19" s="14"/>
      <c r="F19" s="31"/>
    </row>
    <row r="20" spans="1:6" ht="15" x14ac:dyDescent="0.2">
      <c r="A20" s="78" t="s">
        <v>43</v>
      </c>
      <c r="B20" s="78" t="s">
        <v>19</v>
      </c>
      <c r="C20" s="21" t="s">
        <v>23</v>
      </c>
      <c r="D20" s="22">
        <v>120</v>
      </c>
      <c r="E20" s="11"/>
      <c r="F20" s="30"/>
    </row>
    <row r="21" spans="1:6" ht="15" x14ac:dyDescent="0.2">
      <c r="A21" s="79"/>
      <c r="B21" s="80"/>
      <c r="C21" s="23" t="s">
        <v>24</v>
      </c>
      <c r="D21" s="24">
        <v>5</v>
      </c>
      <c r="E21" s="14"/>
      <c r="F21" s="31"/>
    </row>
    <row r="22" spans="1:6" ht="15" x14ac:dyDescent="0.2">
      <c r="A22" s="79"/>
      <c r="B22" s="78" t="s">
        <v>20</v>
      </c>
      <c r="C22" s="21" t="s">
        <v>23</v>
      </c>
      <c r="D22" s="22">
        <v>25</v>
      </c>
      <c r="E22" s="11"/>
      <c r="F22" s="30"/>
    </row>
    <row r="23" spans="1:6" ht="15" x14ac:dyDescent="0.2">
      <c r="A23" s="80"/>
      <c r="B23" s="80"/>
      <c r="C23" s="23" t="s">
        <v>24</v>
      </c>
      <c r="D23" s="24">
        <v>5</v>
      </c>
      <c r="E23" s="14"/>
      <c r="F23" s="31"/>
    </row>
    <row r="24" spans="1:6" ht="15" x14ac:dyDescent="0.2">
      <c r="A24" s="25" t="s">
        <v>44</v>
      </c>
      <c r="B24" s="26"/>
      <c r="C24" s="26"/>
      <c r="D24" s="22">
        <v>10</v>
      </c>
      <c r="E24" s="11"/>
      <c r="F24" s="30"/>
    </row>
    <row r="25" spans="1:6" ht="15" x14ac:dyDescent="0.2">
      <c r="A25" s="27" t="s">
        <v>45</v>
      </c>
      <c r="B25" s="26"/>
      <c r="C25" s="26"/>
      <c r="D25" s="24">
        <v>150</v>
      </c>
      <c r="E25" s="14"/>
      <c r="F25" s="31"/>
    </row>
    <row r="26" spans="1:6" ht="15" x14ac:dyDescent="0.2">
      <c r="A26" s="83" t="s">
        <v>21</v>
      </c>
      <c r="B26" s="84"/>
      <c r="C26" s="85"/>
      <c r="D26" s="29">
        <f>SUM(D12:D25)</f>
        <v>3350</v>
      </c>
      <c r="E26" s="11"/>
      <c r="F26" s="30"/>
    </row>
    <row r="27" spans="1:6" x14ac:dyDescent="0.2">
      <c r="E27" s="11"/>
    </row>
    <row r="28" spans="1:6" x14ac:dyDescent="0.2">
      <c r="E28" s="11"/>
    </row>
    <row r="29" spans="1:6" x14ac:dyDescent="0.2">
      <c r="E29" s="11"/>
    </row>
    <row r="30" spans="1:6" x14ac:dyDescent="0.2">
      <c r="E30" s="11"/>
    </row>
    <row r="31" spans="1:6" x14ac:dyDescent="0.2">
      <c r="E31" s="11"/>
    </row>
    <row r="32" spans="1:6" x14ac:dyDescent="0.2">
      <c r="E32" s="11"/>
    </row>
    <row r="33" spans="1:6" x14ac:dyDescent="0.2">
      <c r="E33" s="11"/>
    </row>
    <row r="34" spans="1:6" ht="13.5" thickBot="1" x14ac:dyDescent="0.25">
      <c r="E34" s="11"/>
    </row>
    <row r="35" spans="1:6" ht="24.95" customHeight="1" thickBot="1" x14ac:dyDescent="0.25">
      <c r="A35" s="65" t="s">
        <v>25</v>
      </c>
      <c r="B35" s="66"/>
      <c r="C35" s="67"/>
      <c r="E35" s="11"/>
      <c r="F35" s="81"/>
    </row>
    <row r="36" spans="1:6" ht="47.25" customHeight="1" thickBot="1" x14ac:dyDescent="0.25">
      <c r="A36" s="68" t="s">
        <v>64</v>
      </c>
      <c r="B36" s="69"/>
      <c r="C36" s="70"/>
      <c r="E36" s="11"/>
      <c r="F36" s="82"/>
    </row>
    <row r="37" spans="1:6" s="15" customFormat="1" ht="36" customHeight="1" thickBot="1" x14ac:dyDescent="0.3">
      <c r="A37" s="18" t="s">
        <v>16</v>
      </c>
      <c r="B37" s="18" t="s">
        <v>2</v>
      </c>
      <c r="C37" s="18" t="s">
        <v>40</v>
      </c>
      <c r="D37" s="10"/>
      <c r="E37" s="11"/>
      <c r="F37" s="82"/>
    </row>
    <row r="38" spans="1:6" ht="15" x14ac:dyDescent="0.2">
      <c r="A38" s="8" t="s">
        <v>41</v>
      </c>
      <c r="B38" s="6">
        <f>D12+D13+D14+D15</f>
        <v>2235</v>
      </c>
      <c r="C38" s="9">
        <v>350000</v>
      </c>
      <c r="E38" s="11"/>
      <c r="F38" s="30"/>
    </row>
    <row r="39" spans="1:6" ht="15" x14ac:dyDescent="0.2">
      <c r="A39" s="16" t="s">
        <v>42</v>
      </c>
      <c r="B39" s="13">
        <f>D16+D17+D18+D19</f>
        <v>800</v>
      </c>
      <c r="C39" s="17">
        <v>125000</v>
      </c>
      <c r="E39" s="11"/>
      <c r="F39" s="30"/>
    </row>
    <row r="40" spans="1:6" ht="15" x14ac:dyDescent="0.2">
      <c r="A40" s="8" t="s">
        <v>50</v>
      </c>
      <c r="B40" s="6">
        <f>D20+D21+D22+D23</f>
        <v>155</v>
      </c>
      <c r="C40" s="9">
        <v>25000</v>
      </c>
      <c r="E40" s="11"/>
      <c r="F40" s="30"/>
    </row>
    <row r="41" spans="1:6" ht="15" x14ac:dyDescent="0.2">
      <c r="A41" s="16" t="s">
        <v>44</v>
      </c>
      <c r="B41" s="13">
        <f>D24</f>
        <v>10</v>
      </c>
      <c r="C41" s="17">
        <v>0</v>
      </c>
      <c r="E41" s="11"/>
      <c r="F41" s="30"/>
    </row>
    <row r="42" spans="1:6" ht="15" x14ac:dyDescent="0.2">
      <c r="A42" s="60" t="s">
        <v>26</v>
      </c>
      <c r="B42" s="61">
        <f>SUM(B38:B41)</f>
        <v>3200</v>
      </c>
      <c r="C42" s="62">
        <f>SUM(C38:C41)</f>
        <v>500000</v>
      </c>
      <c r="E42" s="11"/>
      <c r="F42" s="30"/>
    </row>
    <row r="43" spans="1:6" ht="15.75" thickBot="1" x14ac:dyDescent="0.25">
      <c r="A43" s="59"/>
      <c r="B43" s="57"/>
      <c r="C43" s="58"/>
      <c r="E43" s="11"/>
      <c r="F43" s="53"/>
    </row>
    <row r="44" spans="1:6" ht="24.95" customHeight="1" thickBot="1" x14ac:dyDescent="0.25">
      <c r="A44" s="65" t="s">
        <v>27</v>
      </c>
      <c r="B44" s="66"/>
      <c r="C44" s="67"/>
      <c r="E44" s="11"/>
      <c r="F44" s="81"/>
    </row>
    <row r="45" spans="1:6" ht="20.25" customHeight="1" thickBot="1" x14ac:dyDescent="0.25">
      <c r="A45" s="75" t="s">
        <v>60</v>
      </c>
      <c r="B45" s="76"/>
      <c r="C45" s="77"/>
      <c r="E45" s="11"/>
      <c r="F45" s="82"/>
    </row>
    <row r="46" spans="1:6" s="15" customFormat="1" ht="33" customHeight="1" thickBot="1" x14ac:dyDescent="0.3">
      <c r="A46" s="18" t="s">
        <v>54</v>
      </c>
      <c r="B46" s="18" t="s">
        <v>40</v>
      </c>
      <c r="C46" s="18" t="s">
        <v>2</v>
      </c>
      <c r="D46" s="10"/>
      <c r="E46" s="11"/>
      <c r="F46" s="82"/>
    </row>
    <row r="47" spans="1:6" ht="15" x14ac:dyDescent="0.2">
      <c r="A47" s="32" t="s">
        <v>51</v>
      </c>
      <c r="B47" s="33">
        <v>100000</v>
      </c>
      <c r="C47" s="22">
        <v>400</v>
      </c>
      <c r="E47" s="11"/>
      <c r="F47" s="30"/>
    </row>
    <row r="48" spans="1:6" ht="15" x14ac:dyDescent="0.2">
      <c r="A48" s="34" t="s">
        <v>52</v>
      </c>
      <c r="B48" s="35">
        <v>110000</v>
      </c>
      <c r="C48" s="24">
        <v>390</v>
      </c>
      <c r="E48" s="11"/>
      <c r="F48" s="30"/>
    </row>
    <row r="49" spans="1:6" ht="15" x14ac:dyDescent="0.2">
      <c r="A49" s="32" t="s">
        <v>53</v>
      </c>
      <c r="B49" s="33">
        <v>67800</v>
      </c>
      <c r="C49" s="22">
        <v>90</v>
      </c>
      <c r="E49" s="11"/>
      <c r="F49" s="30"/>
    </row>
    <row r="50" spans="1:6" ht="15" x14ac:dyDescent="0.2">
      <c r="A50" s="34" t="s">
        <v>55</v>
      </c>
      <c r="B50" s="35">
        <v>77000</v>
      </c>
      <c r="C50" s="24">
        <v>1700</v>
      </c>
      <c r="E50" s="11"/>
      <c r="F50" s="30"/>
    </row>
    <row r="51" spans="1:6" ht="15" x14ac:dyDescent="0.2">
      <c r="A51" s="32" t="s">
        <v>56</v>
      </c>
      <c r="B51" s="33">
        <v>200</v>
      </c>
      <c r="C51" s="22">
        <v>15</v>
      </c>
      <c r="E51" s="11"/>
      <c r="F51" s="30"/>
    </row>
    <row r="52" spans="1:6" ht="15" x14ac:dyDescent="0.2">
      <c r="A52" s="34" t="s">
        <v>57</v>
      </c>
      <c r="B52" s="35">
        <v>1000</v>
      </c>
      <c r="C52" s="24">
        <v>5</v>
      </c>
      <c r="E52" s="11"/>
      <c r="F52" s="30"/>
    </row>
    <row r="53" spans="1:6" ht="15" x14ac:dyDescent="0.2">
      <c r="A53" s="28" t="s">
        <v>37</v>
      </c>
      <c r="B53" s="36">
        <f>SUM(B47:B52)</f>
        <v>356000</v>
      </c>
      <c r="C53" s="37">
        <f>C47+C48+C49+C50+C51+C52</f>
        <v>2600</v>
      </c>
      <c r="E53" s="11"/>
      <c r="F53" s="30"/>
    </row>
    <row r="54" spans="1:6" ht="15" x14ac:dyDescent="0.2">
      <c r="A54" s="32" t="s">
        <v>58</v>
      </c>
      <c r="B54" s="33">
        <v>43000</v>
      </c>
      <c r="C54" s="22">
        <v>280</v>
      </c>
      <c r="E54" s="11"/>
      <c r="F54" s="30"/>
    </row>
    <row r="55" spans="1:6" ht="15" x14ac:dyDescent="0.2">
      <c r="A55" s="34" t="s">
        <v>59</v>
      </c>
      <c r="B55" s="35">
        <v>101000</v>
      </c>
      <c r="C55" s="24">
        <v>320</v>
      </c>
      <c r="E55" s="11"/>
      <c r="F55" s="30"/>
    </row>
    <row r="56" spans="1:6" ht="15" x14ac:dyDescent="0.2">
      <c r="A56" s="28" t="s">
        <v>38</v>
      </c>
      <c r="B56" s="36">
        <f>B54+B55</f>
        <v>144000</v>
      </c>
      <c r="C56" s="37">
        <f>C54+C55</f>
        <v>600</v>
      </c>
      <c r="E56" s="11"/>
      <c r="F56" s="30"/>
    </row>
    <row r="57" spans="1:6" ht="15" x14ac:dyDescent="0.2">
      <c r="A57" s="28" t="s">
        <v>39</v>
      </c>
      <c r="B57" s="36">
        <f>B53+B56</f>
        <v>500000</v>
      </c>
      <c r="C57" s="37">
        <f>C53+C56</f>
        <v>3200</v>
      </c>
      <c r="D57" s="63"/>
      <c r="E57" s="11"/>
      <c r="F57" s="30"/>
    </row>
    <row r="58" spans="1:6" ht="13.5" thickBot="1" x14ac:dyDescent="0.25">
      <c r="E58" s="11"/>
    </row>
    <row r="59" spans="1:6" ht="24.95" customHeight="1" thickBot="1" x14ac:dyDescent="0.25">
      <c r="A59" s="65" t="s">
        <v>35</v>
      </c>
      <c r="B59" s="66"/>
      <c r="C59" s="67"/>
      <c r="E59" s="11"/>
    </row>
    <row r="60" spans="1:6" ht="21.75" customHeight="1" thickBot="1" x14ac:dyDescent="0.25">
      <c r="A60" s="68" t="s">
        <v>28</v>
      </c>
      <c r="B60" s="69"/>
      <c r="C60" s="70"/>
      <c r="E60" s="11"/>
    </row>
    <row r="61" spans="1:6" s="15" customFormat="1" ht="16.5" thickBot="1" x14ac:dyDescent="0.3">
      <c r="A61" s="71" t="s">
        <v>29</v>
      </c>
      <c r="B61" s="73" t="s">
        <v>30</v>
      </c>
      <c r="C61" s="74"/>
      <c r="D61" s="10"/>
      <c r="E61" s="11"/>
      <c r="F61" s="10"/>
    </row>
    <row r="62" spans="1:6" ht="15.75" thickBot="1" x14ac:dyDescent="0.25">
      <c r="A62" s="72"/>
      <c r="B62" s="18" t="s">
        <v>31</v>
      </c>
      <c r="C62" s="18" t="s">
        <v>32</v>
      </c>
      <c r="E62" s="11"/>
    </row>
    <row r="63" spans="1:6" ht="15" x14ac:dyDescent="0.2">
      <c r="A63" s="38" t="s">
        <v>33</v>
      </c>
      <c r="B63" s="39">
        <v>0.2</v>
      </c>
      <c r="C63" s="39">
        <v>0.96</v>
      </c>
      <c r="E63" s="11"/>
    </row>
    <row r="64" spans="1:6" ht="15" x14ac:dyDescent="0.2">
      <c r="A64" s="40" t="s">
        <v>34</v>
      </c>
      <c r="B64" s="41">
        <v>0.8</v>
      </c>
      <c r="C64" s="41">
        <v>0.04</v>
      </c>
      <c r="E64" s="11"/>
    </row>
    <row r="65" spans="1:5" x14ac:dyDescent="0.2">
      <c r="E65" s="11"/>
    </row>
    <row r="66" spans="1:5" x14ac:dyDescent="0.2">
      <c r="E66" s="11"/>
    </row>
    <row r="70" spans="1:5" ht="66" customHeight="1" x14ac:dyDescent="0.2">
      <c r="A70" s="64"/>
      <c r="B70" s="64"/>
      <c r="C70" s="64"/>
    </row>
  </sheetData>
  <mergeCells count="24">
    <mergeCell ref="F9:F11"/>
    <mergeCell ref="A9:D9"/>
    <mergeCell ref="A10:D10"/>
    <mergeCell ref="A35:C35"/>
    <mergeCell ref="F35:F37"/>
    <mergeCell ref="A36:C36"/>
    <mergeCell ref="A26:C26"/>
    <mergeCell ref="A12:A15"/>
    <mergeCell ref="B12:B13"/>
    <mergeCell ref="B14:B15"/>
    <mergeCell ref="A16:A19"/>
    <mergeCell ref="B16:B17"/>
    <mergeCell ref="B18:B19"/>
    <mergeCell ref="A45:C45"/>
    <mergeCell ref="A20:A23"/>
    <mergeCell ref="B20:B21"/>
    <mergeCell ref="B22:B23"/>
    <mergeCell ref="F44:F46"/>
    <mergeCell ref="A44:C44"/>
    <mergeCell ref="A70:C70"/>
    <mergeCell ref="A59:C59"/>
    <mergeCell ref="A60:C60"/>
    <mergeCell ref="A61:A62"/>
    <mergeCell ref="B61:C61"/>
  </mergeCells>
  <printOptions horizontalCentered="1" verticalCentered="1"/>
  <pageMargins left="0.19685039370078741" right="0.19685039370078741" top="0" bottom="0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1"/>
  <sheetViews>
    <sheetView zoomScaleNormal="100" workbookViewId="0"/>
  </sheetViews>
  <sheetFormatPr defaultRowHeight="15" x14ac:dyDescent="0.25"/>
  <cols>
    <col min="1" max="1" width="72" customWidth="1"/>
    <col min="2" max="2" width="24.42578125" customWidth="1"/>
    <col min="3" max="3" width="27.140625" customWidth="1"/>
    <col min="4" max="4" width="17.42578125" customWidth="1"/>
    <col min="6" max="6" width="10.140625" bestFit="1" customWidth="1"/>
  </cols>
  <sheetData>
    <row r="3" spans="1:6" s="7" customFormat="1" ht="12.75" x14ac:dyDescent="0.2">
      <c r="A3" s="5"/>
      <c r="B3" s="5"/>
      <c r="C3" s="5"/>
      <c r="D3" s="5"/>
      <c r="E3" s="12"/>
      <c r="F3" s="5"/>
    </row>
    <row r="4" spans="1:6" ht="18.75" x14ac:dyDescent="0.25">
      <c r="A4" s="19" t="s">
        <v>62</v>
      </c>
    </row>
    <row r="5" spans="1:6" ht="18.75" x14ac:dyDescent="0.25">
      <c r="A5" s="20" t="s">
        <v>63</v>
      </c>
    </row>
    <row r="6" spans="1:6" ht="15.75" thickBot="1" x14ac:dyDescent="0.3"/>
    <row r="7" spans="1:6" s="7" customFormat="1" ht="27" thickBot="1" x14ac:dyDescent="0.25">
      <c r="A7" s="65" t="s">
        <v>46</v>
      </c>
      <c r="B7" s="66"/>
      <c r="C7" s="66"/>
      <c r="D7" s="67"/>
      <c r="E7" s="4"/>
      <c r="F7" s="4"/>
    </row>
    <row r="8" spans="1:6" ht="15.75" thickBot="1" x14ac:dyDescent="0.3"/>
    <row r="9" spans="1:6" ht="15.75" thickBot="1" x14ac:dyDescent="0.3">
      <c r="A9" s="73" t="s">
        <v>65</v>
      </c>
      <c r="B9" s="74"/>
      <c r="C9" s="87">
        <v>24</v>
      </c>
      <c r="D9" s="88"/>
    </row>
    <row r="10" spans="1:6" ht="15.75" thickBot="1" x14ac:dyDescent="0.3"/>
    <row r="11" spans="1:6" s="7" customFormat="1" ht="75" customHeight="1" thickBot="1" x14ac:dyDescent="0.25">
      <c r="A11" s="18" t="s">
        <v>0</v>
      </c>
      <c r="B11" s="18" t="s">
        <v>48</v>
      </c>
      <c r="C11" s="18" t="s">
        <v>61</v>
      </c>
      <c r="D11" s="18" t="s">
        <v>47</v>
      </c>
      <c r="E11" s="11"/>
      <c r="F11" s="5"/>
    </row>
    <row r="12" spans="1:6" s="3" customFormat="1" x14ac:dyDescent="0.25">
      <c r="A12" s="2" t="s">
        <v>10</v>
      </c>
      <c r="B12" s="42">
        <v>2.5</v>
      </c>
      <c r="C12" s="43">
        <f>IF('Dettaglio spesa'!D12="&lt;indicare fabbisogno annuo in transazioni&gt;","compilare le tabelle del foglio Dettaglio spesa",'Dettaglio spesa'!D12)</f>
        <v>500</v>
      </c>
      <c r="D12" s="54">
        <f>B12*C12*$C$9/12</f>
        <v>2500</v>
      </c>
      <c r="E12" s="44"/>
      <c r="F12" s="1"/>
    </row>
    <row r="13" spans="1:6" s="3" customFormat="1" x14ac:dyDescent="0.25">
      <c r="A13" s="45" t="s">
        <v>14</v>
      </c>
      <c r="B13" s="46">
        <v>7.5</v>
      </c>
      <c r="C13" s="47">
        <f>IF('Dettaglio spesa'!D13="&lt;indicare fabbisogno annuo in transazioni&gt;","compilare le tabelle del foglio Dettaglio spesa",'Dettaglio spesa'!D13)</f>
        <v>15</v>
      </c>
      <c r="D13" s="55">
        <f t="shared" ref="D13:D22" si="0">B13*C13*$C$9/12</f>
        <v>225</v>
      </c>
      <c r="E13" s="44"/>
      <c r="F13" s="1"/>
    </row>
    <row r="14" spans="1:6" s="3" customFormat="1" x14ac:dyDescent="0.25">
      <c r="A14" s="2" t="s">
        <v>11</v>
      </c>
      <c r="B14" s="42">
        <v>3</v>
      </c>
      <c r="C14" s="43">
        <f>IF('Dettaglio spesa'!D14="&lt;indicare fabbisogno annuo in transazioni&gt;","compilare le tabelle del foglio Dettaglio spesa",'Dettaglio spesa'!D14)</f>
        <v>1700</v>
      </c>
      <c r="D14" s="54">
        <f t="shared" si="0"/>
        <v>10200</v>
      </c>
      <c r="E14" s="44"/>
      <c r="F14" s="1"/>
    </row>
    <row r="15" spans="1:6" s="3" customFormat="1" x14ac:dyDescent="0.25">
      <c r="A15" s="45" t="s">
        <v>5</v>
      </c>
      <c r="B15" s="46">
        <v>8</v>
      </c>
      <c r="C15" s="47">
        <f>IF('Dettaglio spesa'!D15="&lt;indicare fabbisogno annuo in transazioni&gt;","compilare le tabelle del foglio Dettaglio spesa",'Dettaglio spesa'!D15)</f>
        <v>20</v>
      </c>
      <c r="D15" s="55">
        <f t="shared" si="0"/>
        <v>320</v>
      </c>
      <c r="E15" s="44"/>
      <c r="F15" s="1"/>
    </row>
    <row r="16" spans="1:6" s="3" customFormat="1" x14ac:dyDescent="0.25">
      <c r="A16" s="2" t="s">
        <v>12</v>
      </c>
      <c r="B16" s="42">
        <v>3.5</v>
      </c>
      <c r="C16" s="43">
        <f>IF('Dettaglio spesa'!D16="&lt;indicare fabbisogno annuo in transazioni&gt;","compilare le tabelle del foglio Dettaglio spesa",'Dettaglio spesa'!D16)</f>
        <v>180</v>
      </c>
      <c r="D16" s="54">
        <f t="shared" si="0"/>
        <v>1260</v>
      </c>
      <c r="E16" s="44"/>
      <c r="F16" s="1"/>
    </row>
    <row r="17" spans="1:6" s="3" customFormat="1" x14ac:dyDescent="0.25">
      <c r="A17" s="45" t="s">
        <v>6</v>
      </c>
      <c r="B17" s="46">
        <v>8.5</v>
      </c>
      <c r="C17" s="47">
        <f>IF('Dettaglio spesa'!D17="&lt;indicare fabbisogno annuo in transazioni&gt;","compilare le tabelle del foglio Dettaglio spesa",'Dettaglio spesa'!D17)</f>
        <v>5</v>
      </c>
      <c r="D17" s="55">
        <f t="shared" si="0"/>
        <v>85</v>
      </c>
      <c r="E17" s="44"/>
      <c r="F17" s="1"/>
    </row>
    <row r="18" spans="1:6" s="3" customFormat="1" x14ac:dyDescent="0.25">
      <c r="A18" s="2" t="s">
        <v>13</v>
      </c>
      <c r="B18" s="42">
        <v>4.5</v>
      </c>
      <c r="C18" s="43">
        <f>IF('Dettaglio spesa'!D18="&lt;indicare fabbisogno annuo in transazioni&gt;","compilare le tabelle del foglio Dettaglio spesa",'Dettaglio spesa'!D18)</f>
        <v>600</v>
      </c>
      <c r="D18" s="54">
        <f t="shared" si="0"/>
        <v>5400</v>
      </c>
      <c r="E18" s="44"/>
      <c r="F18" s="1"/>
    </row>
    <row r="19" spans="1:6" s="3" customFormat="1" x14ac:dyDescent="0.25">
      <c r="A19" s="45" t="s">
        <v>7</v>
      </c>
      <c r="B19" s="46">
        <v>9.5</v>
      </c>
      <c r="C19" s="47">
        <f>IF('Dettaglio spesa'!D19="&lt;indicare fabbisogno annuo in transazioni&gt;","compilare le tabelle del foglio Dettaglio spesa",'Dettaglio spesa'!D19)</f>
        <v>15</v>
      </c>
      <c r="D19" s="55">
        <f t="shared" si="0"/>
        <v>285</v>
      </c>
      <c r="E19" s="44"/>
      <c r="F19" s="1"/>
    </row>
    <row r="20" spans="1:6" s="3" customFormat="1" x14ac:dyDescent="0.25">
      <c r="A20" s="2" t="s">
        <v>3</v>
      </c>
      <c r="B20" s="48">
        <v>10</v>
      </c>
      <c r="C20" s="43">
        <f>IF('Dettaglio spesa'!D20="&lt;indicare fabbisogno annuo in transazioni&gt;","compilare le tabelle del foglio Dettaglio spesa",'Dettaglio spesa'!D20)</f>
        <v>120</v>
      </c>
      <c r="D20" s="54">
        <f t="shared" si="0"/>
        <v>2400</v>
      </c>
      <c r="E20" s="44"/>
      <c r="F20" s="1"/>
    </row>
    <row r="21" spans="1:6" s="3" customFormat="1" x14ac:dyDescent="0.25">
      <c r="A21" s="45" t="s">
        <v>8</v>
      </c>
      <c r="B21" s="46">
        <v>15</v>
      </c>
      <c r="C21" s="47">
        <f>IF('Dettaglio spesa'!D21="&lt;indicare fabbisogno annuo in transazioni&gt;","compilare le tabelle del foglio Dettaglio spesa",'Dettaglio spesa'!D21)</f>
        <v>5</v>
      </c>
      <c r="D21" s="55">
        <f t="shared" si="0"/>
        <v>150</v>
      </c>
      <c r="E21" s="44"/>
      <c r="F21" s="1"/>
    </row>
    <row r="22" spans="1:6" s="3" customFormat="1" x14ac:dyDescent="0.25">
      <c r="A22" s="2" t="s">
        <v>4</v>
      </c>
      <c r="B22" s="49">
        <v>11</v>
      </c>
      <c r="C22" s="43">
        <f>IF('Dettaglio spesa'!D22="&lt;indicare fabbisogno annuo in transazioni&gt;","compilare le tabelle del foglio Dettaglio spesa",'Dettaglio spesa'!D22)</f>
        <v>25</v>
      </c>
      <c r="D22" s="54">
        <f t="shared" si="0"/>
        <v>550</v>
      </c>
      <c r="E22" s="44"/>
      <c r="F22" s="1"/>
    </row>
    <row r="23" spans="1:6" s="3" customFormat="1" x14ac:dyDescent="0.25">
      <c r="A23" s="45" t="s">
        <v>9</v>
      </c>
      <c r="B23" s="46">
        <v>16</v>
      </c>
      <c r="C23" s="47">
        <f>IF('Dettaglio spesa'!D23="&lt;indicare fabbisogno annuo in transazioni&gt;","compilare le tabelle del foglio Dettaglio spesa",'Dettaglio spesa'!D23)</f>
        <v>5</v>
      </c>
      <c r="D23" s="55">
        <f>B23*C23*$C$9/12</f>
        <v>160</v>
      </c>
      <c r="E23" s="44"/>
      <c r="F23" s="1"/>
    </row>
    <row r="24" spans="1:6" s="3" customFormat="1" x14ac:dyDescent="0.25">
      <c r="A24" s="45" t="s">
        <v>1</v>
      </c>
      <c r="B24" s="50">
        <v>0.02</v>
      </c>
      <c r="C24" s="47">
        <f>IF('Dettaglio spesa'!D24="&lt;indicare fabbisogno annuo in transazioni&gt;","compilare le tabelle del foglio Dettaglio spesa",'Dettaglio spesa'!D24)</f>
        <v>10</v>
      </c>
      <c r="D24" s="55">
        <f>B24*'Dettaglio spesa'!C41*$C$9/12</f>
        <v>0</v>
      </c>
      <c r="E24" s="44"/>
      <c r="F24" s="1"/>
    </row>
    <row r="25" spans="1:6" s="3" customFormat="1" x14ac:dyDescent="0.25">
      <c r="A25" s="83" t="s">
        <v>36</v>
      </c>
      <c r="B25" s="84"/>
      <c r="C25" s="85"/>
      <c r="D25" s="56">
        <f>SUM(D12:D24)</f>
        <v>23535</v>
      </c>
      <c r="E25" s="44"/>
      <c r="F25" s="1"/>
    </row>
    <row r="26" spans="1:6" s="7" customFormat="1" ht="12.75" x14ac:dyDescent="0.2">
      <c r="A26" s="5"/>
      <c r="B26" s="5"/>
      <c r="C26" s="5"/>
      <c r="D26" s="5"/>
      <c r="E26" s="11"/>
      <c r="F26" s="5"/>
    </row>
    <row r="27" spans="1:6" s="7" customFormat="1" ht="12.75" x14ac:dyDescent="0.2">
      <c r="A27" s="5"/>
      <c r="B27" s="5"/>
      <c r="C27" s="5"/>
      <c r="E27" s="51"/>
    </row>
    <row r="28" spans="1:6" s="7" customFormat="1" ht="12.75" x14ac:dyDescent="0.2">
      <c r="A28" s="5"/>
      <c r="B28" s="5"/>
      <c r="C28" s="5"/>
      <c r="E28" s="51"/>
    </row>
    <row r="29" spans="1:6" s="7" customFormat="1" ht="12.75" x14ac:dyDescent="0.2">
      <c r="A29" s="5"/>
      <c r="B29" s="5"/>
      <c r="C29" s="5"/>
      <c r="E29" s="51"/>
    </row>
    <row r="30" spans="1:6" s="7" customFormat="1" ht="12.75" x14ac:dyDescent="0.2">
      <c r="A30" s="5"/>
      <c r="B30" s="5"/>
      <c r="C30" s="5"/>
      <c r="E30" s="51"/>
    </row>
    <row r="31" spans="1:6" x14ac:dyDescent="0.25">
      <c r="D31" s="52"/>
      <c r="E31" s="52"/>
      <c r="F31" s="52"/>
    </row>
  </sheetData>
  <mergeCells count="4">
    <mergeCell ref="A7:D7"/>
    <mergeCell ref="A9:B9"/>
    <mergeCell ref="C9:D9"/>
    <mergeCell ref="A25:C25"/>
  </mergeCells>
  <printOptions horizontalCentered="1" verticalCentered="1"/>
  <pageMargins left="0.19685039370078741" right="0.19685039370078741" top="0.19685039370078741" bottom="0.19685039370078741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Dettaglio spesa</vt:lpstr>
      <vt:lpstr>Importo contrattuale</vt:lpstr>
      <vt:lpstr>'Dettaglio spesa'!Area_stampa</vt:lpstr>
      <vt:lpstr>'Importo contrattuale'!Area_stampa</vt:lpstr>
    </vt:vector>
  </TitlesOfParts>
  <Company>CONSIP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Punzo Massimo</dc:creator>
  <cp:lastModifiedBy>massimopunzo62@gmail.com</cp:lastModifiedBy>
  <cp:lastPrinted>2020-07-16T12:20:24Z</cp:lastPrinted>
  <dcterms:created xsi:type="dcterms:W3CDTF">2018-11-28T14:29:11Z</dcterms:created>
  <dcterms:modified xsi:type="dcterms:W3CDTF">2020-07-16T12:20:35Z</dcterms:modified>
</cp:coreProperties>
</file>